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ALTH MANAGEMENT\The Scout\2022 Newsletters\07 July 2022\"/>
    </mc:Choice>
  </mc:AlternateContent>
  <xr:revisionPtr revIDLastSave="0" documentId="13_ncr:1_{EBEC5B7E-E383-41C7-A186-7466397EBD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y Payments" sheetId="1" r:id="rId1"/>
    <sheet name="ECHMB" sheetId="7" state="hidden" r:id="rId2"/>
    <sheet name="Gov't Antigua &amp; Barbuda" sheetId="8" state="hidden" r:id="rId3"/>
    <sheet name="Gov't St. Lucia" sheetId="11" state="hidden" r:id="rId4"/>
    <sheet name="GSVG" sheetId="1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14" i="1"/>
  <c r="G11" i="1"/>
  <c r="G10" i="1"/>
  <c r="G3" i="1" l="1"/>
  <c r="I9" i="11"/>
  <c r="I8" i="11"/>
  <c r="I6" i="11"/>
  <c r="I5" i="11"/>
  <c r="I3" i="11"/>
  <c r="I4" i="8"/>
  <c r="I11" i="1" l="1"/>
  <c r="I10" i="1"/>
  <c r="I20" i="1"/>
  <c r="I21" i="1"/>
  <c r="I24" i="1"/>
  <c r="I25" i="1"/>
  <c r="I41" i="1"/>
  <c r="I42" i="1"/>
  <c r="I37" i="1"/>
  <c r="I33" i="1"/>
</calcChain>
</file>

<file path=xl/sharedStrings.xml><?xml version="1.0" encoding="utf-8"?>
<sst xmlns="http://schemas.openxmlformats.org/spreadsheetml/2006/main" count="257" uniqueCount="82">
  <si>
    <t>Interest</t>
  </si>
  <si>
    <t>KN08033GAD09</t>
  </si>
  <si>
    <t>AGG300740 Private Placement</t>
  </si>
  <si>
    <t>Coupon</t>
  </si>
  <si>
    <t>XCD</t>
  </si>
  <si>
    <t>KN74050GCV88</t>
  </si>
  <si>
    <t>LCG070425</t>
  </si>
  <si>
    <t>KN74083NAY06</t>
  </si>
  <si>
    <t>VCG080728 Private Placement</t>
  </si>
  <si>
    <t>KN25516MCY95</t>
  </si>
  <si>
    <t>HMB070722</t>
  </si>
  <si>
    <t>TotalRedemption</t>
  </si>
  <si>
    <t>KN74050GBW70</t>
  </si>
  <si>
    <t>LCG100725 Private Placement</t>
  </si>
  <si>
    <t>KN24033GAC98</t>
  </si>
  <si>
    <t>DMG300634</t>
  </si>
  <si>
    <t>Amortization</t>
  </si>
  <si>
    <t>KN74050GCR76</t>
  </si>
  <si>
    <t>FLG071024</t>
  </si>
  <si>
    <t>USD</t>
  </si>
  <si>
    <t>KN74050GCZ92</t>
  </si>
  <si>
    <t>FLG1024AA Private Placement</t>
  </si>
  <si>
    <t>KN08033GBQ03</t>
  </si>
  <si>
    <t>AGG100130 Private Placement</t>
  </si>
  <si>
    <t>KN74050GEA24</t>
  </si>
  <si>
    <t>LCG070728</t>
  </si>
  <si>
    <t>KN74050GCS59</t>
  </si>
  <si>
    <t>LCG101027</t>
  </si>
  <si>
    <t>KN74050GDA33</t>
  </si>
  <si>
    <t>LCG1027AA Private Placement</t>
  </si>
  <si>
    <t>KN74083NAN41</t>
  </si>
  <si>
    <t>VCG070725 Private Placement</t>
  </si>
  <si>
    <t>KN74048GAB97</t>
  </si>
  <si>
    <t>KNG450457</t>
  </si>
  <si>
    <t>KN74048GAC70</t>
  </si>
  <si>
    <t>FKG200432</t>
  </si>
  <si>
    <t>KN74050BHJ19</t>
  </si>
  <si>
    <t>LCB190722</t>
  </si>
  <si>
    <t>KN34033BGC39</t>
  </si>
  <si>
    <t>GDB200722</t>
  </si>
  <si>
    <t>KN74050GBJ69</t>
  </si>
  <si>
    <t>FLG100722 Private Placement</t>
  </si>
  <si>
    <t>KN74050GEB07</t>
  </si>
  <si>
    <t>LCN210723</t>
  </si>
  <si>
    <t>KN74083BIN21</t>
  </si>
  <si>
    <t>VCB210722</t>
  </si>
  <si>
    <t>KN08033BGJ28</t>
  </si>
  <si>
    <t>AGB230722</t>
  </si>
  <si>
    <t>KN74050GBN45</t>
  </si>
  <si>
    <t>LCG150729</t>
  </si>
  <si>
    <t>KN74050GCU06</t>
  </si>
  <si>
    <t>LCG100128</t>
  </si>
  <si>
    <t>KN74050GDC98</t>
  </si>
  <si>
    <t>LCG0128AA Private Placement</t>
  </si>
  <si>
    <t>KN74050GDO37</t>
  </si>
  <si>
    <t>FLG070726</t>
  </si>
  <si>
    <t>KN74050BHO04</t>
  </si>
  <si>
    <t>LCB270722</t>
  </si>
  <si>
    <t>KN74083NAQ71</t>
  </si>
  <si>
    <t>VCG0725AA Private Placement</t>
  </si>
  <si>
    <t>KN08033GAN80</t>
  </si>
  <si>
    <t>FAG100724 Private Placement</t>
  </si>
  <si>
    <t>KN24033GAH85</t>
  </si>
  <si>
    <t>DMG070726</t>
  </si>
  <si>
    <t>KN34033BFX84</t>
  </si>
  <si>
    <t>GDB300722</t>
  </si>
  <si>
    <t>KN25516MDG70</t>
  </si>
  <si>
    <t>HMB310123</t>
  </si>
  <si>
    <t>KN74050GDI68</t>
  </si>
  <si>
    <t>FLG040123 Private Placement</t>
  </si>
  <si>
    <t>Trading Symbol</t>
  </si>
  <si>
    <t>Payment Type</t>
  </si>
  <si>
    <t>Payment Date</t>
  </si>
  <si>
    <t>ISIN</t>
  </si>
  <si>
    <t>Rate</t>
  </si>
  <si>
    <t>Quantity</t>
  </si>
  <si>
    <t>Currency</t>
  </si>
  <si>
    <t>AG8450451123</t>
  </si>
  <si>
    <t>WIOC</t>
  </si>
  <si>
    <t>DIVIDEND PAYMENT</t>
  </si>
  <si>
    <t>Notes</t>
  </si>
  <si>
    <t>Paid by Issuer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</si>
</sst>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7">
    <xf numFmtId="0" fontId="0" fillId="0" borderId="0" xfId="0"/>
    <xf numFmtId="0" fontId="0" fillId="0" borderId="10" xfId="0" applyFill="1" applyBorder="1"/>
    <xf numFmtId="15" fontId="0" fillId="0" borderId="10" xfId="0" applyNumberFormat="1" applyFill="1" applyBorder="1"/>
    <xf numFmtId="0" fontId="16" fillId="0" borderId="0" xfId="0" applyFont="1" applyFill="1"/>
    <xf numFmtId="0" fontId="0" fillId="0" borderId="0" xfId="0" applyFill="1"/>
    <xf numFmtId="0" fontId="16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16" fillId="0" borderId="10" xfId="0" applyNumberFormat="1" applyFont="1" applyFill="1" applyBorder="1" applyAlignment="1">
      <alignment horizontal="center"/>
    </xf>
    <xf numFmtId="164" fontId="16" fillId="0" borderId="10" xfId="0" applyNumberFormat="1" applyFont="1" applyFill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8" fillId="0" borderId="0" xfId="0" applyFont="1" applyFill="1"/>
    <xf numFmtId="164" fontId="18" fillId="0" borderId="0" xfId="0" applyNumberFormat="1" applyFont="1" applyFill="1"/>
    <xf numFmtId="0" fontId="18" fillId="0" borderId="1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2" fontId="16" fillId="0" borderId="10" xfId="0" applyNumberFormat="1" applyFont="1" applyFill="1" applyBorder="1" applyAlignment="1">
      <alignment horizontal="center"/>
    </xf>
    <xf numFmtId="2" fontId="0" fillId="0" borderId="10" xfId="0" applyNumberFormat="1" applyFill="1" applyBorder="1"/>
    <xf numFmtId="2" fontId="0" fillId="0" borderId="0" xfId="0" applyNumberFormat="1" applyFill="1" applyBorder="1"/>
    <xf numFmtId="2" fontId="0" fillId="0" borderId="0" xfId="0" applyNumberFormat="1" applyFill="1"/>
    <xf numFmtId="0" fontId="19" fillId="0" borderId="10" xfId="0" applyFont="1" applyFill="1" applyBorder="1"/>
    <xf numFmtId="0" fontId="19" fillId="0" borderId="10" xfId="0" applyFont="1" applyFill="1" applyBorder="1" applyAlignment="1">
      <alignment horizontal="center"/>
    </xf>
    <xf numFmtId="15" fontId="19" fillId="0" borderId="10" xfId="0" applyNumberFormat="1" applyFont="1" applyFill="1" applyBorder="1"/>
    <xf numFmtId="2" fontId="19" fillId="0" borderId="10" xfId="0" applyNumberFormat="1" applyFont="1" applyFill="1" applyBorder="1"/>
    <xf numFmtId="4" fontId="19" fillId="0" borderId="10" xfId="0" applyNumberFormat="1" applyFont="1" applyFill="1" applyBorder="1" applyAlignment="1">
      <alignment horizontal="center"/>
    </xf>
    <xf numFmtId="164" fontId="19" fillId="0" borderId="10" xfId="0" applyNumberFormat="1" applyFont="1" applyFill="1" applyBorder="1" applyAlignment="1">
      <alignment horizontal="center"/>
    </xf>
    <xf numFmtId="0" fontId="19" fillId="0" borderId="0" xfId="0" applyFont="1" applyFill="1"/>
    <xf numFmtId="0" fontId="16" fillId="0" borderId="11" xfId="0" applyFont="1" applyFill="1" applyBorder="1" applyAlignment="1">
      <alignment horizontal="center"/>
    </xf>
    <xf numFmtId="0" fontId="0" fillId="0" borderId="11" xfId="0" applyFill="1" applyBorder="1"/>
    <xf numFmtId="0" fontId="19" fillId="0" borderId="11" xfId="0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164" fontId="16" fillId="0" borderId="10" xfId="0" applyNumberFormat="1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/>
    </xf>
    <xf numFmtId="4" fontId="16" fillId="0" borderId="14" xfId="0" applyNumberFormat="1" applyFont="1" applyFill="1" applyBorder="1" applyAlignment="1">
      <alignment horizontal="center"/>
    </xf>
    <xf numFmtId="164" fontId="16" fillId="0" borderId="14" xfId="0" applyNumberFormat="1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0" fillId="0" borderId="16" xfId="0" applyFill="1" applyBorder="1"/>
    <xf numFmtId="0" fontId="14" fillId="0" borderId="17" xfId="0" applyFont="1" applyFill="1" applyBorder="1" applyAlignment="1">
      <alignment horizontal="center"/>
    </xf>
    <xf numFmtId="0" fontId="0" fillId="0" borderId="17" xfId="0" applyFill="1" applyBorder="1"/>
    <xf numFmtId="15" fontId="0" fillId="0" borderId="17" xfId="0" applyNumberFormat="1" applyFill="1" applyBorder="1"/>
    <xf numFmtId="2" fontId="0" fillId="0" borderId="17" xfId="0" applyNumberFormat="1" applyFill="1" applyBorder="1"/>
    <xf numFmtId="4" fontId="0" fillId="0" borderId="17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0" xfId="0" applyFont="1" applyFill="1" applyBorder="1"/>
    <xf numFmtId="15" fontId="0" fillId="0" borderId="10" xfId="0" applyNumberFormat="1" applyFont="1" applyFill="1" applyBorder="1"/>
    <xf numFmtId="2" fontId="0" fillId="0" borderId="10" xfId="0" applyNumberFormat="1" applyFont="1" applyFill="1" applyBorder="1"/>
    <xf numFmtId="4" fontId="0" fillId="0" borderId="10" xfId="0" applyNumberFormat="1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2" fontId="0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11" xfId="0" applyFont="1" applyFill="1" applyBorder="1"/>
    <xf numFmtId="0" fontId="16" fillId="0" borderId="15" xfId="0" applyFont="1" applyFill="1" applyBorder="1"/>
    <xf numFmtId="0" fontId="0" fillId="0" borderId="12" xfId="0" applyFont="1" applyFill="1" applyBorder="1"/>
    <xf numFmtId="0" fontId="0" fillId="0" borderId="16" xfId="0" applyFont="1" applyFill="1" applyBorder="1"/>
    <xf numFmtId="0" fontId="0" fillId="0" borderId="17" xfId="0" applyFont="1" applyFill="1" applyBorder="1"/>
    <xf numFmtId="15" fontId="0" fillId="0" borderId="17" xfId="0" applyNumberFormat="1" applyFont="1" applyFill="1" applyBorder="1"/>
    <xf numFmtId="2" fontId="0" fillId="0" borderId="17" xfId="0" applyNumberFormat="1" applyFont="1" applyFill="1" applyBorder="1"/>
    <xf numFmtId="4" fontId="0" fillId="0" borderId="17" xfId="0" applyNumberFormat="1" applyFont="1" applyFill="1" applyBorder="1" applyAlignment="1">
      <alignment horizontal="center"/>
    </xf>
    <xf numFmtId="164" fontId="0" fillId="0" borderId="17" xfId="0" applyNumberFormat="1" applyFont="1" applyFill="1" applyBorder="1" applyAlignment="1">
      <alignment horizontal="center"/>
    </xf>
    <xf numFmtId="164" fontId="16" fillId="0" borderId="18" xfId="0" applyNumberFormat="1" applyFont="1" applyFill="1" applyBorder="1"/>
    <xf numFmtId="164" fontId="16" fillId="0" borderId="1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7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0" formatCode="d\-mmm\-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0" formatCode="d\-mmm\-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0" formatCode="d\-mmm\-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0" formatCode="d\-mmm\-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0" formatCode="d\-mmm\-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9EB8DA-88D0-4CD1-9A8E-8119A099ECA1}" name="Table1" displayName="Table1" ref="A1:I42" totalsRowShown="0" headerRowDxfId="56" dataDxfId="55" tableBorderDxfId="54">
  <autoFilter ref="A1:I42" xr:uid="{1B9EB8DA-88D0-4CD1-9A8E-8119A099ECA1}"/>
  <tableColumns count="9">
    <tableColumn id="1" xr3:uid="{21D3F54A-525E-4AF5-86F6-4BE489593332}" name="ISIN" dataDxfId="53"/>
    <tableColumn id="2" xr3:uid="{8A55C791-C289-409E-BFA5-F5169B58CC76}" name="Trading Symbol" dataDxfId="52"/>
    <tableColumn id="3" xr3:uid="{F21EC94D-9DBC-49A7-A196-4477BF8B43CC}" name="Payment Type" dataDxfId="51"/>
    <tableColumn id="4" xr3:uid="{ADA2ABAE-6E65-4BA3-A5DF-78DD39C434B7}" name="Payment Date" dataDxfId="50"/>
    <tableColumn id="5" xr3:uid="{8B30A600-5511-4F12-B4A6-0184D63AB581}" name="Rate" dataDxfId="49"/>
    <tableColumn id="6" xr3:uid="{3DB24D9E-142E-4873-8B3C-9102CE987A61}" name="Quantity" dataDxfId="48"/>
    <tableColumn id="7" xr3:uid="{132FF0A9-1C7A-4E57-B28B-258FF1D04601}" name="Interest" dataDxfId="47"/>
    <tableColumn id="8" xr3:uid="{82C56EFE-9B7F-4C09-BDC9-CFD2AE27B344}" name="Currency" dataDxfId="46"/>
    <tableColumn id="9" xr3:uid="{34FB18D7-B71A-4F0B-ABA5-C8A8D8427606}" name="Notes" dataDxfId="45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130505-DBAC-45E4-9E90-5216E4639848}" name="Table2" displayName="Table2" ref="A1:H4" totalsRowShown="0" headerRowBorderDxfId="44" tableBorderDxfId="43" totalsRowBorderDxfId="42">
  <autoFilter ref="A1:H4" xr:uid="{E0130505-DBAC-45E4-9E90-5216E4639848}"/>
  <tableColumns count="8">
    <tableColumn id="1" xr3:uid="{5791604F-C469-434E-ACD2-0FB4A75CCDC4}" name="ISIN" dataDxfId="41"/>
    <tableColumn id="2" xr3:uid="{672012A9-E323-4B66-B556-4BC4112B07D5}" name="Trading Symbol" dataDxfId="40"/>
    <tableColumn id="3" xr3:uid="{26A4DBDC-E91D-4EF7-9CB6-DF4DE2AE70E0}" name="Payment Type" dataDxfId="39"/>
    <tableColumn id="4" xr3:uid="{E5E22A67-0142-474B-B40B-BEEE5BA60F95}" name="Payment Date" dataDxfId="38"/>
    <tableColumn id="5" xr3:uid="{BD8A7832-B33F-4C1F-9336-DCEBB963A589}" name="Rate" dataDxfId="37"/>
    <tableColumn id="6" xr3:uid="{D409FD15-E65E-45BF-A020-AA78B9A65BD4}" name="Quantity" dataDxfId="36"/>
    <tableColumn id="7" xr3:uid="{6AA8F9EA-C7CD-4F31-854C-001B160323F9}" name="Interest" dataDxfId="35"/>
    <tableColumn id="8" xr3:uid="{30A9C393-F157-46E4-8149-5B74F7779507}" name="Currency" dataDxfId="34"/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A42B63-2557-4778-97F3-D8299F3DF32A}" name="Table3" displayName="Table3" ref="A1:I4" totalsRowShown="0" headerRowDxfId="33" headerRowBorderDxfId="32" tableBorderDxfId="31" totalsRowBorderDxfId="30">
  <autoFilter ref="A1:I4" xr:uid="{10A42B63-2557-4778-97F3-D8299F3DF32A}"/>
  <tableColumns count="9">
    <tableColumn id="1" xr3:uid="{CAAF3159-0012-4FD3-AF9A-CAD26F7AB75C}" name="ISIN" dataDxfId="29"/>
    <tableColumn id="2" xr3:uid="{17AAA37E-6AB0-4655-AB32-4596B7A41AF5}" name="Trading Symbol" dataDxfId="28"/>
    <tableColumn id="3" xr3:uid="{2AE8B3FD-5D56-4931-B00E-D30F5BFC42EC}" name="Payment Type" dataDxfId="27"/>
    <tableColumn id="4" xr3:uid="{3D626129-9B28-4486-87D6-D10F3A363FC9}" name="Payment Date" dataDxfId="26"/>
    <tableColumn id="5" xr3:uid="{073E159D-E8D4-4C62-82B7-9A4F4FB72B47}" name="Rate" dataDxfId="25"/>
    <tableColumn id="6" xr3:uid="{6AEC98BD-4A1B-4631-A935-C19F02048FD7}" name="Quantity" dataDxfId="24"/>
    <tableColumn id="7" xr3:uid="{536E3B7B-A342-4775-9539-9F14F5B8CE40}" name="Interest" dataDxfId="23"/>
    <tableColumn id="8" xr3:uid="{D675D831-95F3-47B4-B2F6-C11601D38A34}" name="Currency" dataDxfId="22"/>
    <tableColumn id="9" xr3:uid="{524B398E-42C1-40F9-83ED-2B8879C1E81F}" name="Notes" dataDxfId="21"/>
  </tableColumns>
  <tableStyleInfo name="TableStyleMedium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D699BB3-6DDF-4201-B851-41E2322F354F}" name="Table4" displayName="Table4" ref="A1:I9" totalsRowShown="0" tableBorderDxfId="20">
  <autoFilter ref="A1:I9" xr:uid="{2D699BB3-6DDF-4201-B851-41E2322F354F}"/>
  <tableColumns count="9">
    <tableColumn id="1" xr3:uid="{E43D3F77-B97E-4C91-88B1-F255B52EBE02}" name="ISIN" dataDxfId="19"/>
    <tableColumn id="2" xr3:uid="{DE0BFF86-CB0B-4AC8-9A32-E7290F3CE29A}" name="Trading Symbol" dataDxfId="18"/>
    <tableColumn id="3" xr3:uid="{8B992EA5-7ABC-4D0B-A6A3-833F3B5712F2}" name="Payment Type" dataDxfId="17"/>
    <tableColumn id="4" xr3:uid="{7822CA6C-0CC2-4897-800E-13242303865B}" name="Payment Date" dataDxfId="16"/>
    <tableColumn id="5" xr3:uid="{56E7E73E-826C-4728-9152-7A572423E95B}" name="Rate" dataDxfId="15"/>
    <tableColumn id="6" xr3:uid="{7F15C503-0926-4DA6-9659-47428A994F60}" name="Quantity" dataDxfId="14"/>
    <tableColumn id="7" xr3:uid="{B52806EA-A145-48A1-9590-101DB6A78EA3}" name="Interest" dataDxfId="13"/>
    <tableColumn id="8" xr3:uid="{54ECBBEE-DC65-45CB-9D98-84662AF315DC}" name="Currency" dataDxfId="12"/>
    <tableColumn id="9" xr3:uid="{C62898A5-134E-40B7-98B5-38054450F584}" name="Notes" dataDxfId="11"/>
  </tableColumns>
  <tableStyleInfo name="TableStyleMedium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0F6BB91-49FA-4E11-9198-93E47DF38CB7}" name="Table5" displayName="Table5" ref="A1:H6" totalsRowShown="0" headerRowBorderDxfId="10" tableBorderDxfId="9" totalsRowBorderDxfId="8">
  <autoFilter ref="A1:H6" xr:uid="{E0F6BB91-49FA-4E11-9198-93E47DF38CB7}"/>
  <tableColumns count="8">
    <tableColumn id="1" xr3:uid="{2B0CB6C2-25EB-4662-BB2F-1F1C890A0907}" name="ISIN" dataDxfId="7"/>
    <tableColumn id="2" xr3:uid="{C442004E-4026-4CB8-AF4F-75C30C07648E}" name="Trading Symbol" dataDxfId="6"/>
    <tableColumn id="3" xr3:uid="{554BE585-C3CD-4BDA-9035-A547023EC92C}" name="Payment Type" dataDxfId="5"/>
    <tableColumn id="4" xr3:uid="{14C1B85B-9ED3-4AF2-9C8C-C9CE38EE8D68}" name="Payment Date" dataDxfId="4"/>
    <tableColumn id="5" xr3:uid="{08D089E0-8FEB-48F2-B040-B86281CD3ABA}" name="Rate" dataDxfId="3"/>
    <tableColumn id="6" xr3:uid="{CC7E0AF3-AF68-4C4D-9EEF-492C1F4DB7FE}" name="Quantity" dataDxfId="2"/>
    <tableColumn id="7" xr3:uid="{FEA29BDC-F7C3-4DDB-A6C7-CD2E7A503A6B}" name="Interest" dataDxfId="1"/>
    <tableColumn id="8" xr3:uid="{AAE90E8A-DF4B-4F49-AC97-3EC5C9207D74}" name="Currency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showGridLines="0" tabSelected="1" zoomScale="112" zoomScaleNormal="112" zoomScaleSheetLayoutView="50" workbookViewId="0">
      <pane ySplit="1" topLeftCell="A2" activePane="bottomLeft" state="frozen"/>
      <selection pane="bottomLeft" activeCell="C7" sqref="C7"/>
    </sheetView>
  </sheetViews>
  <sheetFormatPr defaultColWidth="8.85546875" defaultRowHeight="15" x14ac:dyDescent="0.25"/>
  <cols>
    <col min="1" max="1" width="16" style="4" bestFit="1" customWidth="1"/>
    <col min="2" max="2" width="30.28515625" style="41" bestFit="1" customWidth="1"/>
    <col min="3" max="3" width="18.7109375" style="4" customWidth="1"/>
    <col min="4" max="4" width="18.140625" style="4" bestFit="1" customWidth="1"/>
    <col min="5" max="5" width="9.5703125" style="28" bestFit="1" customWidth="1"/>
    <col min="6" max="6" width="14.85546875" style="19" bestFit="1" customWidth="1"/>
    <col min="7" max="7" width="14.85546875" style="20" bestFit="1" customWidth="1"/>
    <col min="8" max="8" width="13.42578125" style="7" bestFit="1" customWidth="1"/>
    <col min="9" max="9" width="15.42578125" style="44" bestFit="1" customWidth="1"/>
    <col min="10" max="16384" width="8.85546875" style="4"/>
  </cols>
  <sheetData>
    <row r="1" spans="1:9" s="3" customFormat="1" x14ac:dyDescent="0.25">
      <c r="A1" s="36" t="s">
        <v>73</v>
      </c>
      <c r="B1" s="5" t="s">
        <v>70</v>
      </c>
      <c r="C1" s="5" t="s">
        <v>71</v>
      </c>
      <c r="D1" s="5" t="s">
        <v>72</v>
      </c>
      <c r="E1" s="25" t="s">
        <v>74</v>
      </c>
      <c r="F1" s="13" t="s">
        <v>75</v>
      </c>
      <c r="G1" s="14" t="s">
        <v>0</v>
      </c>
      <c r="H1" s="5" t="s">
        <v>76</v>
      </c>
      <c r="I1" s="24" t="s">
        <v>80</v>
      </c>
    </row>
    <row r="2" spans="1:9" x14ac:dyDescent="0.25">
      <c r="A2" s="37" t="s">
        <v>1</v>
      </c>
      <c r="B2" s="39" t="s">
        <v>2</v>
      </c>
      <c r="C2" s="1" t="s">
        <v>3</v>
      </c>
      <c r="D2" s="2">
        <v>44743</v>
      </c>
      <c r="E2" s="26">
        <v>1</v>
      </c>
      <c r="F2" s="15">
        <v>330000000</v>
      </c>
      <c r="G2" s="16">
        <v>1650000</v>
      </c>
      <c r="H2" s="6" t="s">
        <v>4</v>
      </c>
      <c r="I2" s="46" t="s">
        <v>81</v>
      </c>
    </row>
    <row r="3" spans="1:9" x14ac:dyDescent="0.25">
      <c r="A3" s="37" t="s">
        <v>5</v>
      </c>
      <c r="B3" s="39" t="s">
        <v>6</v>
      </c>
      <c r="C3" s="1" t="s">
        <v>3</v>
      </c>
      <c r="D3" s="2">
        <v>44746</v>
      </c>
      <c r="E3" s="26">
        <v>6.25</v>
      </c>
      <c r="F3" s="15">
        <v>20000000</v>
      </c>
      <c r="G3" s="16">
        <f>625000/2</f>
        <v>312500</v>
      </c>
      <c r="H3" s="6" t="s">
        <v>4</v>
      </c>
      <c r="I3" s="47"/>
    </row>
    <row r="4" spans="1:9" x14ac:dyDescent="0.25">
      <c r="A4" s="37" t="s">
        <v>7</v>
      </c>
      <c r="B4" s="39" t="s">
        <v>8</v>
      </c>
      <c r="C4" s="1" t="s">
        <v>3</v>
      </c>
      <c r="D4" s="2">
        <v>44748</v>
      </c>
      <c r="E4" s="26">
        <v>6.75</v>
      </c>
      <c r="F4" s="15">
        <v>5998000</v>
      </c>
      <c r="G4" s="16">
        <v>202432.5</v>
      </c>
      <c r="H4" s="6" t="s">
        <v>4</v>
      </c>
      <c r="I4" s="47"/>
    </row>
    <row r="5" spans="1:9" x14ac:dyDescent="0.25">
      <c r="A5" s="37" t="s">
        <v>9</v>
      </c>
      <c r="B5" s="39" t="s">
        <v>10</v>
      </c>
      <c r="C5" s="1" t="s">
        <v>11</v>
      </c>
      <c r="D5" s="2">
        <v>44749</v>
      </c>
      <c r="E5" s="26"/>
      <c r="F5" s="15">
        <v>35031000</v>
      </c>
      <c r="G5" s="16">
        <v>35031000</v>
      </c>
      <c r="H5" s="6" t="s">
        <v>4</v>
      </c>
      <c r="I5" s="47"/>
    </row>
    <row r="6" spans="1:9" x14ac:dyDescent="0.25">
      <c r="A6" s="37"/>
      <c r="B6" s="39"/>
      <c r="C6" s="1" t="s">
        <v>3</v>
      </c>
      <c r="D6" s="2">
        <v>44749</v>
      </c>
      <c r="E6" s="26">
        <v>2.5</v>
      </c>
      <c r="F6" s="15"/>
      <c r="G6" s="16">
        <v>441486.57534246577</v>
      </c>
      <c r="H6" s="6" t="s">
        <v>4</v>
      </c>
      <c r="I6" s="47"/>
    </row>
    <row r="7" spans="1:9" ht="13.9" customHeight="1" x14ac:dyDescent="0.25">
      <c r="A7" s="37" t="s">
        <v>12</v>
      </c>
      <c r="B7" s="39" t="s">
        <v>13</v>
      </c>
      <c r="C7" s="1" t="s">
        <v>3</v>
      </c>
      <c r="D7" s="2">
        <v>44750</v>
      </c>
      <c r="E7" s="26">
        <v>7.5</v>
      </c>
      <c r="F7" s="15">
        <v>15000000</v>
      </c>
      <c r="G7" s="16">
        <v>562500</v>
      </c>
      <c r="H7" s="6" t="s">
        <v>4</v>
      </c>
      <c r="I7" s="47"/>
    </row>
    <row r="8" spans="1:9" x14ac:dyDescent="0.25">
      <c r="A8" s="37" t="s">
        <v>14</v>
      </c>
      <c r="B8" s="39" t="s">
        <v>15</v>
      </c>
      <c r="C8" s="1" t="s">
        <v>3</v>
      </c>
      <c r="D8" s="2">
        <v>44752</v>
      </c>
      <c r="E8" s="26">
        <v>3.5</v>
      </c>
      <c r="F8" s="15">
        <v>94811065</v>
      </c>
      <c r="G8" s="16">
        <v>1659193.64</v>
      </c>
      <c r="H8" s="6" t="s">
        <v>4</v>
      </c>
      <c r="I8" s="47"/>
    </row>
    <row r="9" spans="1:9" x14ac:dyDescent="0.25">
      <c r="A9" s="37"/>
      <c r="B9" s="39"/>
      <c r="C9" s="1" t="s">
        <v>16</v>
      </c>
      <c r="D9" s="2">
        <v>44752</v>
      </c>
      <c r="E9" s="26"/>
      <c r="F9" s="15"/>
      <c r="G9" s="16">
        <v>9029625.2000000011</v>
      </c>
      <c r="H9" s="6" t="s">
        <v>4</v>
      </c>
      <c r="I9" s="47"/>
    </row>
    <row r="10" spans="1:9" x14ac:dyDescent="0.25">
      <c r="A10" s="37" t="s">
        <v>17</v>
      </c>
      <c r="B10" s="39" t="s">
        <v>18</v>
      </c>
      <c r="C10" s="1" t="s">
        <v>3</v>
      </c>
      <c r="D10" s="2">
        <v>44754</v>
      </c>
      <c r="E10" s="26">
        <v>6.5</v>
      </c>
      <c r="F10" s="15">
        <v>2680000</v>
      </c>
      <c r="G10" s="16">
        <f>87100/2</f>
        <v>43550</v>
      </c>
      <c r="H10" s="6" t="s">
        <v>19</v>
      </c>
      <c r="I10" s="46">
        <f>G10*2.7</f>
        <v>117585.00000000001</v>
      </c>
    </row>
    <row r="11" spans="1:9" x14ac:dyDescent="0.25">
      <c r="A11" s="37" t="s">
        <v>20</v>
      </c>
      <c r="B11" s="39" t="s">
        <v>21</v>
      </c>
      <c r="C11" s="1" t="s">
        <v>3</v>
      </c>
      <c r="D11" s="2">
        <v>44754</v>
      </c>
      <c r="E11" s="26">
        <v>6.5</v>
      </c>
      <c r="F11" s="15">
        <v>3360000</v>
      </c>
      <c r="G11" s="16">
        <f>109200/2</f>
        <v>54600</v>
      </c>
      <c r="H11" s="6" t="s">
        <v>19</v>
      </c>
      <c r="I11" s="46">
        <f>G11*2.7</f>
        <v>147420</v>
      </c>
    </row>
    <row r="12" spans="1:9" x14ac:dyDescent="0.25">
      <c r="A12" s="37" t="s">
        <v>22</v>
      </c>
      <c r="B12" s="39" t="s">
        <v>23</v>
      </c>
      <c r="C12" s="1" t="s">
        <v>3</v>
      </c>
      <c r="D12" s="2">
        <v>44755</v>
      </c>
      <c r="E12" s="26">
        <v>5</v>
      </c>
      <c r="F12" s="15">
        <v>5000000</v>
      </c>
      <c r="G12" s="16">
        <v>125000</v>
      </c>
      <c r="H12" s="6" t="s">
        <v>4</v>
      </c>
      <c r="I12" s="47"/>
    </row>
    <row r="13" spans="1:9" x14ac:dyDescent="0.25">
      <c r="A13" s="37" t="s">
        <v>24</v>
      </c>
      <c r="B13" s="39" t="s">
        <v>25</v>
      </c>
      <c r="C13" s="1" t="s">
        <v>3</v>
      </c>
      <c r="D13" s="2">
        <v>44757</v>
      </c>
      <c r="E13" s="26">
        <v>7.1</v>
      </c>
      <c r="F13" s="15">
        <v>23962000</v>
      </c>
      <c r="G13" s="16">
        <v>850651</v>
      </c>
      <c r="H13" s="6" t="s">
        <v>4</v>
      </c>
      <c r="I13" s="47"/>
    </row>
    <row r="14" spans="1:9" x14ac:dyDescent="0.25">
      <c r="A14" s="37" t="s">
        <v>26</v>
      </c>
      <c r="B14" s="39" t="s">
        <v>27</v>
      </c>
      <c r="C14" s="1" t="s">
        <v>3</v>
      </c>
      <c r="D14" s="2">
        <v>44758</v>
      </c>
      <c r="E14" s="26">
        <v>7.25</v>
      </c>
      <c r="F14" s="15">
        <v>16037000</v>
      </c>
      <c r="G14" s="16">
        <f>581341.25/2</f>
        <v>290670.625</v>
      </c>
      <c r="H14" s="6" t="s">
        <v>4</v>
      </c>
      <c r="I14" s="47"/>
    </row>
    <row r="15" spans="1:9" x14ac:dyDescent="0.25">
      <c r="A15" s="37" t="s">
        <v>28</v>
      </c>
      <c r="B15" s="39" t="s">
        <v>29</v>
      </c>
      <c r="C15" s="1" t="s">
        <v>3</v>
      </c>
      <c r="D15" s="2">
        <v>44758</v>
      </c>
      <c r="E15" s="26">
        <v>7.25</v>
      </c>
      <c r="F15" s="15">
        <v>14683000</v>
      </c>
      <c r="G15" s="16">
        <v>532258.75</v>
      </c>
      <c r="H15" s="6" t="s">
        <v>4</v>
      </c>
      <c r="I15" s="47"/>
    </row>
    <row r="16" spans="1:9" x14ac:dyDescent="0.25">
      <c r="A16" s="37" t="s">
        <v>30</v>
      </c>
      <c r="B16" s="39" t="s">
        <v>31</v>
      </c>
      <c r="C16" s="1" t="s">
        <v>3</v>
      </c>
      <c r="D16" s="2">
        <v>44758</v>
      </c>
      <c r="E16" s="26">
        <v>7</v>
      </c>
      <c r="F16" s="15">
        <v>6000001</v>
      </c>
      <c r="G16" s="16">
        <v>210000.04</v>
      </c>
      <c r="H16" s="6" t="s">
        <v>4</v>
      </c>
      <c r="I16" s="47"/>
    </row>
    <row r="17" spans="1:10" x14ac:dyDescent="0.25">
      <c r="A17" s="37"/>
      <c r="B17" s="39"/>
      <c r="C17" s="1" t="s">
        <v>16</v>
      </c>
      <c r="D17" s="2">
        <v>44758</v>
      </c>
      <c r="E17" s="26"/>
      <c r="F17" s="15"/>
      <c r="G17" s="16">
        <v>857142.86</v>
      </c>
      <c r="H17" s="6" t="s">
        <v>4</v>
      </c>
      <c r="I17" s="47"/>
    </row>
    <row r="18" spans="1:10" x14ac:dyDescent="0.25">
      <c r="A18" s="37" t="s">
        <v>32</v>
      </c>
      <c r="B18" s="39" t="s">
        <v>33</v>
      </c>
      <c r="C18" s="1" t="s">
        <v>3</v>
      </c>
      <c r="D18" s="2">
        <v>44760</v>
      </c>
      <c r="E18" s="26">
        <v>1.5</v>
      </c>
      <c r="F18" s="15">
        <v>134406530</v>
      </c>
      <c r="G18" s="16">
        <v>168008.16</v>
      </c>
      <c r="H18" s="6" t="s">
        <v>4</v>
      </c>
      <c r="I18" s="47"/>
    </row>
    <row r="19" spans="1:10" x14ac:dyDescent="0.25">
      <c r="A19" s="37"/>
      <c r="B19" s="39"/>
      <c r="C19" s="1" t="s">
        <v>16</v>
      </c>
      <c r="D19" s="2">
        <v>44760</v>
      </c>
      <c r="E19" s="26"/>
      <c r="F19" s="15"/>
      <c r="G19" s="16">
        <v>0</v>
      </c>
      <c r="H19" s="6" t="s">
        <v>4</v>
      </c>
      <c r="I19" s="47"/>
    </row>
    <row r="20" spans="1:10" x14ac:dyDescent="0.25">
      <c r="A20" s="37" t="s">
        <v>34</v>
      </c>
      <c r="B20" s="39" t="s">
        <v>35</v>
      </c>
      <c r="C20" s="1" t="s">
        <v>3</v>
      </c>
      <c r="D20" s="2">
        <v>44760</v>
      </c>
      <c r="E20" s="26">
        <v>3</v>
      </c>
      <c r="F20" s="15">
        <v>19563227</v>
      </c>
      <c r="G20" s="16">
        <v>48554.67</v>
      </c>
      <c r="H20" s="6" t="s">
        <v>19</v>
      </c>
      <c r="I20" s="46">
        <f t="shared" ref="I20:I21" si="0">G20*2.7</f>
        <v>131097.609</v>
      </c>
      <c r="J20" s="21"/>
    </row>
    <row r="21" spans="1:10" x14ac:dyDescent="0.25">
      <c r="A21" s="37"/>
      <c r="B21" s="39"/>
      <c r="C21" s="1" t="s">
        <v>16</v>
      </c>
      <c r="D21" s="2">
        <v>44760</v>
      </c>
      <c r="E21" s="26"/>
      <c r="F21" s="15"/>
      <c r="G21" s="16">
        <v>141710.84</v>
      </c>
      <c r="H21" s="6" t="s">
        <v>19</v>
      </c>
      <c r="I21" s="46">
        <f t="shared" si="0"/>
        <v>382619.26800000004</v>
      </c>
      <c r="J21" s="21"/>
    </row>
    <row r="22" spans="1:10" x14ac:dyDescent="0.25">
      <c r="A22" s="37" t="s">
        <v>36</v>
      </c>
      <c r="B22" s="39" t="s">
        <v>37</v>
      </c>
      <c r="C22" s="1" t="s">
        <v>11</v>
      </c>
      <c r="D22" s="2">
        <v>44761</v>
      </c>
      <c r="E22" s="26"/>
      <c r="F22" s="15">
        <v>14989000</v>
      </c>
      <c r="G22" s="16">
        <v>14989000</v>
      </c>
      <c r="H22" s="6" t="s">
        <v>4</v>
      </c>
      <c r="I22" s="46"/>
    </row>
    <row r="23" spans="1:10" x14ac:dyDescent="0.25">
      <c r="A23" s="37" t="s">
        <v>38</v>
      </c>
      <c r="B23" s="39" t="s">
        <v>39</v>
      </c>
      <c r="C23" s="1" t="s">
        <v>11</v>
      </c>
      <c r="D23" s="2">
        <v>44762</v>
      </c>
      <c r="E23" s="26"/>
      <c r="F23" s="15">
        <v>15000000</v>
      </c>
      <c r="G23" s="16">
        <v>15000000</v>
      </c>
      <c r="H23" s="6" t="s">
        <v>4</v>
      </c>
      <c r="I23" s="46"/>
    </row>
    <row r="24" spans="1:10" x14ac:dyDescent="0.25">
      <c r="A24" s="37" t="s">
        <v>40</v>
      </c>
      <c r="B24" s="39" t="s">
        <v>41</v>
      </c>
      <c r="C24" s="1" t="s">
        <v>11</v>
      </c>
      <c r="D24" s="2">
        <v>44762</v>
      </c>
      <c r="E24" s="26"/>
      <c r="F24" s="15">
        <v>7000000</v>
      </c>
      <c r="G24" s="16">
        <v>7000000</v>
      </c>
      <c r="H24" s="6" t="s">
        <v>19</v>
      </c>
      <c r="I24" s="46">
        <f t="shared" ref="I24:I42" si="1">G24*2.7</f>
        <v>18900000</v>
      </c>
    </row>
    <row r="25" spans="1:10" x14ac:dyDescent="0.25">
      <c r="A25" s="37"/>
      <c r="B25" s="39"/>
      <c r="C25" s="1" t="s">
        <v>3</v>
      </c>
      <c r="D25" s="2">
        <v>44762</v>
      </c>
      <c r="E25" s="26">
        <v>7.5</v>
      </c>
      <c r="F25" s="15"/>
      <c r="G25" s="16">
        <v>262500</v>
      </c>
      <c r="H25" s="6" t="s">
        <v>19</v>
      </c>
      <c r="I25" s="46">
        <f t="shared" si="1"/>
        <v>708750</v>
      </c>
    </row>
    <row r="26" spans="1:10" x14ac:dyDescent="0.25">
      <c r="A26" s="37" t="s">
        <v>42</v>
      </c>
      <c r="B26" s="39" t="s">
        <v>43</v>
      </c>
      <c r="C26" s="1" t="s">
        <v>3</v>
      </c>
      <c r="D26" s="2">
        <v>44763</v>
      </c>
      <c r="E26" s="26">
        <v>4.5</v>
      </c>
      <c r="F26" s="15">
        <v>16000000</v>
      </c>
      <c r="G26" s="16">
        <v>360000</v>
      </c>
      <c r="H26" s="6" t="s">
        <v>4</v>
      </c>
      <c r="I26" s="46"/>
    </row>
    <row r="27" spans="1:10" x14ac:dyDescent="0.25">
      <c r="A27" s="37" t="s">
        <v>44</v>
      </c>
      <c r="B27" s="39" t="s">
        <v>45</v>
      </c>
      <c r="C27" s="1" t="s">
        <v>11</v>
      </c>
      <c r="D27" s="2">
        <v>44763</v>
      </c>
      <c r="E27" s="26"/>
      <c r="F27" s="15">
        <v>28000000</v>
      </c>
      <c r="G27" s="16">
        <v>28000000</v>
      </c>
      <c r="H27" s="6" t="s">
        <v>4</v>
      </c>
      <c r="I27" s="46"/>
    </row>
    <row r="28" spans="1:10" x14ac:dyDescent="0.25">
      <c r="A28" s="37" t="s">
        <v>77</v>
      </c>
      <c r="B28" s="39" t="s">
        <v>78</v>
      </c>
      <c r="C28" s="1" t="s">
        <v>79</v>
      </c>
      <c r="D28" s="2">
        <v>44764</v>
      </c>
      <c r="E28" s="26">
        <v>2.0099999999999998</v>
      </c>
      <c r="F28" s="15"/>
      <c r="G28" s="16"/>
      <c r="H28" s="6"/>
      <c r="I28" s="46"/>
    </row>
    <row r="29" spans="1:10" x14ac:dyDescent="0.25">
      <c r="A29" s="37" t="s">
        <v>46</v>
      </c>
      <c r="B29" s="39" t="s">
        <v>47</v>
      </c>
      <c r="C29" s="1" t="s">
        <v>11</v>
      </c>
      <c r="D29" s="2">
        <v>44765</v>
      </c>
      <c r="E29" s="26"/>
      <c r="F29" s="15">
        <v>17916000</v>
      </c>
      <c r="G29" s="34">
        <v>17916000</v>
      </c>
      <c r="H29" s="6" t="s">
        <v>4</v>
      </c>
      <c r="I29" s="46"/>
    </row>
    <row r="30" spans="1:10" ht="15.75" customHeight="1" x14ac:dyDescent="0.25">
      <c r="A30" s="37" t="s">
        <v>48</v>
      </c>
      <c r="B30" s="39" t="s">
        <v>49</v>
      </c>
      <c r="C30" s="1" t="s">
        <v>3</v>
      </c>
      <c r="D30" s="2">
        <v>44765</v>
      </c>
      <c r="E30" s="26">
        <v>7.95</v>
      </c>
      <c r="F30" s="15">
        <v>50000000</v>
      </c>
      <c r="G30" s="34">
        <v>1987500</v>
      </c>
      <c r="H30" s="6" t="s">
        <v>4</v>
      </c>
      <c r="I30" s="46"/>
    </row>
    <row r="31" spans="1:10" x14ac:dyDescent="0.25">
      <c r="A31" s="37" t="s">
        <v>50</v>
      </c>
      <c r="B31" s="39" t="s">
        <v>51</v>
      </c>
      <c r="C31" s="1" t="s">
        <v>3</v>
      </c>
      <c r="D31" s="2">
        <v>44765</v>
      </c>
      <c r="E31" s="26">
        <v>7.25</v>
      </c>
      <c r="F31" s="15">
        <v>13000000</v>
      </c>
      <c r="G31" s="34">
        <f>471250/2</f>
        <v>235625</v>
      </c>
      <c r="H31" s="6" t="s">
        <v>4</v>
      </c>
      <c r="I31" s="46"/>
    </row>
    <row r="32" spans="1:10" x14ac:dyDescent="0.25">
      <c r="A32" s="37" t="s">
        <v>52</v>
      </c>
      <c r="B32" s="39" t="s">
        <v>53</v>
      </c>
      <c r="C32" s="1" t="s">
        <v>3</v>
      </c>
      <c r="D32" s="2">
        <v>44765</v>
      </c>
      <c r="E32" s="26">
        <v>7.25</v>
      </c>
      <c r="F32" s="15">
        <v>18361000</v>
      </c>
      <c r="G32" s="34">
        <f>665586.25/2</f>
        <v>332793.125</v>
      </c>
      <c r="H32" s="6" t="s">
        <v>4</v>
      </c>
      <c r="I32" s="46"/>
    </row>
    <row r="33" spans="1:9" x14ac:dyDescent="0.25">
      <c r="A33" s="37" t="s">
        <v>54</v>
      </c>
      <c r="B33" s="39" t="s">
        <v>55</v>
      </c>
      <c r="C33" s="1" t="s">
        <v>3</v>
      </c>
      <c r="D33" s="2">
        <v>44767</v>
      </c>
      <c r="E33" s="26">
        <v>6.5</v>
      </c>
      <c r="F33" s="15">
        <v>7000000</v>
      </c>
      <c r="G33" s="34">
        <v>227500</v>
      </c>
      <c r="H33" s="6" t="s">
        <v>19</v>
      </c>
      <c r="I33" s="46">
        <f t="shared" si="1"/>
        <v>614250</v>
      </c>
    </row>
    <row r="34" spans="1:9" x14ac:dyDescent="0.25">
      <c r="A34" s="37" t="s">
        <v>56</v>
      </c>
      <c r="B34" s="39" t="s">
        <v>57</v>
      </c>
      <c r="C34" s="1" t="s">
        <v>11</v>
      </c>
      <c r="D34" s="2">
        <v>44769</v>
      </c>
      <c r="E34" s="26"/>
      <c r="F34" s="15">
        <v>16000000</v>
      </c>
      <c r="G34" s="34">
        <v>16000000</v>
      </c>
      <c r="H34" s="6" t="s">
        <v>4</v>
      </c>
      <c r="I34" s="46"/>
    </row>
    <row r="35" spans="1:9" x14ac:dyDescent="0.25">
      <c r="A35" s="37" t="s">
        <v>58</v>
      </c>
      <c r="B35" s="39" t="s">
        <v>59</v>
      </c>
      <c r="C35" s="1" t="s">
        <v>3</v>
      </c>
      <c r="D35" s="2">
        <v>44769</v>
      </c>
      <c r="E35" s="26">
        <v>7</v>
      </c>
      <c r="F35" s="15">
        <v>6500003</v>
      </c>
      <c r="G35" s="34">
        <v>227500.11</v>
      </c>
      <c r="H35" s="6" t="s">
        <v>4</v>
      </c>
      <c r="I35" s="46"/>
    </row>
    <row r="36" spans="1:9" x14ac:dyDescent="0.25">
      <c r="A36" s="37"/>
      <c r="B36" s="39"/>
      <c r="C36" s="1" t="s">
        <v>16</v>
      </c>
      <c r="D36" s="2">
        <v>44769</v>
      </c>
      <c r="E36" s="26"/>
      <c r="F36" s="15"/>
      <c r="G36" s="34">
        <v>1156071.43</v>
      </c>
      <c r="H36" s="6" t="s">
        <v>4</v>
      </c>
      <c r="I36" s="46"/>
    </row>
    <row r="37" spans="1:9" x14ac:dyDescent="0.25">
      <c r="A37" s="37" t="s">
        <v>60</v>
      </c>
      <c r="B37" s="39" t="s">
        <v>61</v>
      </c>
      <c r="C37" s="1" t="s">
        <v>3</v>
      </c>
      <c r="D37" s="2">
        <v>44771</v>
      </c>
      <c r="E37" s="26">
        <v>8</v>
      </c>
      <c r="F37" s="15">
        <v>5000000</v>
      </c>
      <c r="G37" s="16">
        <v>200000</v>
      </c>
      <c r="H37" s="6" t="s">
        <v>19</v>
      </c>
      <c r="I37" s="46">
        <f t="shared" si="1"/>
        <v>540000</v>
      </c>
    </row>
    <row r="38" spans="1:9" s="35" customFormat="1" x14ac:dyDescent="0.25">
      <c r="A38" s="38" t="s">
        <v>62</v>
      </c>
      <c r="B38" s="39" t="s">
        <v>63</v>
      </c>
      <c r="C38" s="29" t="s">
        <v>3</v>
      </c>
      <c r="D38" s="31">
        <v>44772</v>
      </c>
      <c r="E38" s="32">
        <v>7</v>
      </c>
      <c r="F38" s="33">
        <v>20305000</v>
      </c>
      <c r="G38" s="34">
        <v>710675</v>
      </c>
      <c r="H38" s="30" t="s">
        <v>4</v>
      </c>
      <c r="I38" s="46"/>
    </row>
    <row r="39" spans="1:9" s="35" customFormat="1" x14ac:dyDescent="0.25">
      <c r="A39" s="38" t="s">
        <v>64</v>
      </c>
      <c r="B39" s="39" t="s">
        <v>65</v>
      </c>
      <c r="C39" s="29" t="s">
        <v>11</v>
      </c>
      <c r="D39" s="31">
        <v>44772</v>
      </c>
      <c r="E39" s="32"/>
      <c r="F39" s="33">
        <v>30000000</v>
      </c>
      <c r="G39" s="34">
        <v>30000000</v>
      </c>
      <c r="H39" s="30" t="s">
        <v>4</v>
      </c>
      <c r="I39" s="46"/>
    </row>
    <row r="40" spans="1:9" s="35" customFormat="1" x14ac:dyDescent="0.25">
      <c r="A40" s="38" t="s">
        <v>66</v>
      </c>
      <c r="B40" s="39" t="s">
        <v>67</v>
      </c>
      <c r="C40" s="29" t="s">
        <v>3</v>
      </c>
      <c r="D40" s="31">
        <v>44773</v>
      </c>
      <c r="E40" s="32">
        <v>2.5</v>
      </c>
      <c r="F40" s="33">
        <v>55000000</v>
      </c>
      <c r="G40" s="34">
        <v>681849.31506849313</v>
      </c>
      <c r="H40" s="30" t="s">
        <v>4</v>
      </c>
      <c r="I40" s="46"/>
    </row>
    <row r="41" spans="1:9" s="35" customFormat="1" x14ac:dyDescent="0.25">
      <c r="A41" s="38" t="s">
        <v>68</v>
      </c>
      <c r="B41" s="39" t="s">
        <v>69</v>
      </c>
      <c r="C41" s="29" t="s">
        <v>3</v>
      </c>
      <c r="D41" s="31">
        <v>44773</v>
      </c>
      <c r="E41" s="32">
        <v>6</v>
      </c>
      <c r="F41" s="33">
        <v>3116707</v>
      </c>
      <c r="G41" s="34">
        <v>93501.21</v>
      </c>
      <c r="H41" s="30" t="s">
        <v>19</v>
      </c>
      <c r="I41" s="46">
        <f t="shared" si="1"/>
        <v>252453.26700000002</v>
      </c>
    </row>
    <row r="42" spans="1:9" s="35" customFormat="1" x14ac:dyDescent="0.25">
      <c r="A42" s="38"/>
      <c r="B42" s="39"/>
      <c r="C42" s="29" t="s">
        <v>16</v>
      </c>
      <c r="D42" s="31">
        <v>44773</v>
      </c>
      <c r="E42" s="32"/>
      <c r="F42" s="33"/>
      <c r="G42" s="34">
        <v>1535323</v>
      </c>
      <c r="H42" s="30" t="s">
        <v>19</v>
      </c>
      <c r="I42" s="46">
        <f t="shared" si="1"/>
        <v>4145372.1</v>
      </c>
    </row>
    <row r="43" spans="1:9" s="10" customFormat="1" x14ac:dyDescent="0.25">
      <c r="B43" s="40"/>
      <c r="E43" s="27"/>
      <c r="F43" s="17"/>
      <c r="G43" s="18"/>
      <c r="H43" s="12"/>
      <c r="I43" s="45"/>
    </row>
    <row r="44" spans="1:9" s="10" customFormat="1" x14ac:dyDescent="0.25">
      <c r="B44" s="40"/>
      <c r="E44" s="27"/>
      <c r="F44" s="17"/>
      <c r="G44" s="18"/>
      <c r="H44" s="12"/>
      <c r="I44" s="45"/>
    </row>
    <row r="45" spans="1:9" s="10" customFormat="1" x14ac:dyDescent="0.25">
      <c r="B45" s="40"/>
      <c r="E45" s="27"/>
      <c r="F45" s="17"/>
      <c r="G45" s="18"/>
      <c r="H45" s="12"/>
      <c r="I45" s="45"/>
    </row>
    <row r="46" spans="1:9" s="10" customFormat="1" x14ac:dyDescent="0.25">
      <c r="B46" s="40"/>
      <c r="E46" s="27"/>
      <c r="F46" s="17"/>
      <c r="G46" s="18"/>
      <c r="H46" s="12"/>
      <c r="I46" s="45"/>
    </row>
    <row r="47" spans="1:9" s="10" customFormat="1" x14ac:dyDescent="0.25">
      <c r="B47" s="40"/>
      <c r="E47" s="27"/>
      <c r="F47" s="17"/>
      <c r="G47" s="18"/>
      <c r="H47" s="12"/>
      <c r="I47" s="45"/>
    </row>
    <row r="48" spans="1:9" s="10" customFormat="1" x14ac:dyDescent="0.25">
      <c r="B48" s="40"/>
      <c r="E48" s="27"/>
      <c r="F48" s="17"/>
      <c r="G48" s="18"/>
      <c r="H48" s="12"/>
      <c r="I48" s="45"/>
    </row>
    <row r="49" spans="2:9" s="10" customFormat="1" x14ac:dyDescent="0.25">
      <c r="B49" s="40"/>
      <c r="E49" s="27"/>
      <c r="F49" s="17"/>
      <c r="G49" s="18"/>
      <c r="H49" s="12"/>
      <c r="I49" s="45"/>
    </row>
    <row r="50" spans="2:9" s="10" customFormat="1" x14ac:dyDescent="0.25">
      <c r="B50" s="40"/>
      <c r="E50" s="27"/>
      <c r="F50" s="17"/>
      <c r="G50" s="18"/>
      <c r="H50" s="12"/>
      <c r="I50" s="45"/>
    </row>
    <row r="51" spans="2:9" s="10" customFormat="1" x14ac:dyDescent="0.25">
      <c r="B51" s="40"/>
      <c r="E51" s="27"/>
      <c r="F51" s="17"/>
      <c r="G51" s="18"/>
      <c r="H51" s="12"/>
      <c r="I51" s="45"/>
    </row>
    <row r="52" spans="2:9" s="10" customFormat="1" x14ac:dyDescent="0.25">
      <c r="B52" s="40"/>
      <c r="E52" s="27"/>
      <c r="F52" s="17"/>
      <c r="G52" s="18"/>
      <c r="H52" s="12"/>
      <c r="I52" s="45"/>
    </row>
    <row r="53" spans="2:9" s="10" customFormat="1" x14ac:dyDescent="0.25">
      <c r="B53" s="40"/>
      <c r="E53" s="27"/>
      <c r="F53" s="17"/>
      <c r="G53" s="18"/>
      <c r="H53" s="12"/>
      <c r="I53" s="45"/>
    </row>
    <row r="54" spans="2:9" s="10" customFormat="1" x14ac:dyDescent="0.25">
      <c r="B54" s="40"/>
      <c r="E54" s="27"/>
      <c r="F54" s="17"/>
      <c r="G54" s="18"/>
      <c r="H54" s="12"/>
      <c r="I54" s="45"/>
    </row>
    <row r="55" spans="2:9" s="10" customFormat="1" x14ac:dyDescent="0.25">
      <c r="B55" s="40"/>
      <c r="E55" s="27"/>
      <c r="F55" s="17"/>
      <c r="G55" s="18"/>
      <c r="H55" s="12"/>
      <c r="I55" s="4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EC17D-39D0-4619-AFAD-73BB30CFFE8D}">
  <dimension ref="A1:I17"/>
  <sheetViews>
    <sheetView showGridLines="0" zoomScale="110" zoomScaleNormal="110" workbookViewId="0">
      <selection activeCell="D10" sqref="D10"/>
    </sheetView>
  </sheetViews>
  <sheetFormatPr defaultColWidth="8.85546875" defaultRowHeight="15" x14ac:dyDescent="0.25"/>
  <cols>
    <col min="1" max="1" width="14.5703125" style="4" bestFit="1" customWidth="1"/>
    <col min="2" max="2" width="26.28515625" style="41" bestFit="1" customWidth="1"/>
    <col min="3" max="3" width="18.7109375" style="4" customWidth="1"/>
    <col min="4" max="4" width="15.42578125" style="4" customWidth="1"/>
    <col min="5" max="5" width="9.5703125" style="28" bestFit="1" customWidth="1"/>
    <col min="6" max="6" width="13.28515625" style="19" bestFit="1" customWidth="1"/>
    <col min="7" max="7" width="14" style="20" bestFit="1" customWidth="1"/>
    <col min="8" max="8" width="13.42578125" style="7" bestFit="1" customWidth="1"/>
    <col min="9" max="9" width="15.28515625" style="4" bestFit="1" customWidth="1"/>
    <col min="10" max="16384" width="8.85546875" style="4"/>
  </cols>
  <sheetData>
    <row r="1" spans="1:9" s="3" customFormat="1" x14ac:dyDescent="0.25">
      <c r="A1" s="50" t="s">
        <v>73</v>
      </c>
      <c r="B1" s="51" t="s">
        <v>70</v>
      </c>
      <c r="C1" s="51" t="s">
        <v>71</v>
      </c>
      <c r="D1" s="51" t="s">
        <v>72</v>
      </c>
      <c r="E1" s="52" t="s">
        <v>74</v>
      </c>
      <c r="F1" s="53" t="s">
        <v>75</v>
      </c>
      <c r="G1" s="54" t="s">
        <v>0</v>
      </c>
      <c r="H1" s="55" t="s">
        <v>76</v>
      </c>
    </row>
    <row r="2" spans="1:9" x14ac:dyDescent="0.25">
      <c r="A2" s="37" t="s">
        <v>9</v>
      </c>
      <c r="B2" s="39" t="s">
        <v>10</v>
      </c>
      <c r="C2" s="1" t="s">
        <v>11</v>
      </c>
      <c r="D2" s="2">
        <v>44749</v>
      </c>
      <c r="E2" s="26"/>
      <c r="F2" s="15">
        <v>35031000</v>
      </c>
      <c r="G2" s="16">
        <v>35031000</v>
      </c>
      <c r="H2" s="49" t="s">
        <v>4</v>
      </c>
    </row>
    <row r="3" spans="1:9" x14ac:dyDescent="0.25">
      <c r="A3" s="37"/>
      <c r="B3" s="39"/>
      <c r="C3" s="1" t="s">
        <v>3</v>
      </c>
      <c r="D3" s="2">
        <v>44749</v>
      </c>
      <c r="E3" s="26">
        <v>2.5</v>
      </c>
      <c r="F3" s="15"/>
      <c r="G3" s="16">
        <v>441486.57534246577</v>
      </c>
      <c r="H3" s="49" t="s">
        <v>4</v>
      </c>
    </row>
    <row r="4" spans="1:9" x14ac:dyDescent="0.25">
      <c r="A4" s="56" t="s">
        <v>66</v>
      </c>
      <c r="B4" s="64" t="s">
        <v>67</v>
      </c>
      <c r="C4" s="58" t="s">
        <v>3</v>
      </c>
      <c r="D4" s="59">
        <v>44773</v>
      </c>
      <c r="E4" s="60">
        <v>2.5</v>
      </c>
      <c r="F4" s="61">
        <v>55000000</v>
      </c>
      <c r="G4" s="62">
        <v>681849.31506849313</v>
      </c>
      <c r="H4" s="63" t="s">
        <v>4</v>
      </c>
      <c r="I4" s="22"/>
    </row>
    <row r="5" spans="1:9" s="10" customFormat="1" x14ac:dyDescent="0.25">
      <c r="B5" s="40"/>
      <c r="E5" s="27"/>
      <c r="F5" s="17"/>
      <c r="G5" s="18"/>
      <c r="H5" s="12"/>
    </row>
    <row r="6" spans="1:9" s="10" customFormat="1" x14ac:dyDescent="0.25">
      <c r="B6" s="40"/>
      <c r="E6" s="27"/>
      <c r="F6" s="17"/>
      <c r="G6" s="18"/>
      <c r="H6" s="12"/>
    </row>
    <row r="7" spans="1:9" s="10" customFormat="1" x14ac:dyDescent="0.25">
      <c r="B7" s="40"/>
      <c r="E7" s="27"/>
      <c r="F7" s="17"/>
      <c r="G7" s="18"/>
      <c r="H7" s="12"/>
    </row>
    <row r="8" spans="1:9" s="10" customFormat="1" x14ac:dyDescent="0.25">
      <c r="B8" s="40"/>
      <c r="E8" s="27"/>
      <c r="F8" s="17"/>
      <c r="G8" s="18"/>
      <c r="H8" s="12"/>
    </row>
    <row r="9" spans="1:9" s="10" customFormat="1" x14ac:dyDescent="0.25">
      <c r="B9" s="40"/>
      <c r="E9" s="27"/>
      <c r="F9" s="17"/>
      <c r="G9" s="18"/>
      <c r="H9" s="12"/>
    </row>
    <row r="10" spans="1:9" s="10" customFormat="1" x14ac:dyDescent="0.25">
      <c r="B10" s="40"/>
      <c r="E10" s="27"/>
      <c r="F10" s="17"/>
      <c r="G10" s="18"/>
      <c r="H10" s="12"/>
    </row>
    <row r="11" spans="1:9" s="10" customFormat="1" x14ac:dyDescent="0.25">
      <c r="B11" s="40"/>
      <c r="E11" s="27"/>
      <c r="F11" s="17"/>
      <c r="G11" s="18"/>
      <c r="H11" s="12"/>
    </row>
    <row r="12" spans="1:9" s="10" customFormat="1" x14ac:dyDescent="0.25">
      <c r="B12" s="40"/>
      <c r="E12" s="27"/>
      <c r="F12" s="17"/>
      <c r="G12" s="18"/>
      <c r="H12" s="12"/>
    </row>
    <row r="13" spans="1:9" s="10" customFormat="1" x14ac:dyDescent="0.25">
      <c r="B13" s="40"/>
      <c r="E13" s="27"/>
      <c r="F13" s="17"/>
      <c r="G13" s="18"/>
      <c r="H13" s="12"/>
    </row>
    <row r="14" spans="1:9" s="10" customFormat="1" x14ac:dyDescent="0.25">
      <c r="B14" s="40"/>
      <c r="E14" s="27"/>
      <c r="F14" s="17"/>
      <c r="G14" s="18"/>
      <c r="H14" s="12"/>
    </row>
    <row r="15" spans="1:9" s="10" customFormat="1" x14ac:dyDescent="0.25">
      <c r="B15" s="40"/>
      <c r="E15" s="27"/>
      <c r="F15" s="17"/>
      <c r="G15" s="18"/>
      <c r="H15" s="12"/>
    </row>
    <row r="16" spans="1:9" s="10" customFormat="1" x14ac:dyDescent="0.25">
      <c r="B16" s="40"/>
      <c r="E16" s="27"/>
      <c r="F16" s="17"/>
      <c r="G16" s="18"/>
      <c r="H16" s="12"/>
    </row>
    <row r="17" spans="2:8" s="10" customFormat="1" x14ac:dyDescent="0.25">
      <c r="B17" s="40"/>
      <c r="E17" s="27"/>
      <c r="F17" s="17"/>
      <c r="G17" s="18"/>
      <c r="H17" s="1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9751-C562-40ED-A7D3-97988642DDCA}">
  <dimension ref="A1:I17"/>
  <sheetViews>
    <sheetView zoomScale="110" zoomScaleNormal="110" workbookViewId="0">
      <selection activeCell="D10" sqref="D10"/>
    </sheetView>
  </sheetViews>
  <sheetFormatPr defaultColWidth="8.85546875" defaultRowHeight="15" x14ac:dyDescent="0.25"/>
  <cols>
    <col min="1" max="1" width="14.5703125" style="42" bestFit="1" customWidth="1"/>
    <col min="2" max="2" width="28" style="41" bestFit="1" customWidth="1"/>
    <col min="3" max="3" width="18.28515625" style="42" bestFit="1" customWidth="1"/>
    <col min="4" max="4" width="18.140625" style="42" bestFit="1" customWidth="1"/>
    <col min="5" max="5" width="9.5703125" style="73" bestFit="1" customWidth="1"/>
    <col min="6" max="6" width="15.140625" style="74" bestFit="1" customWidth="1"/>
    <col min="7" max="7" width="13.5703125" style="75" bestFit="1" customWidth="1"/>
    <col min="8" max="8" width="10.7109375" style="41" customWidth="1"/>
    <col min="9" max="9" width="15.28515625" style="42" bestFit="1" customWidth="1"/>
    <col min="10" max="16384" width="8.85546875" style="42"/>
  </cols>
  <sheetData>
    <row r="1" spans="1:9" s="3" customFormat="1" x14ac:dyDescent="0.25">
      <c r="A1" s="50" t="s">
        <v>73</v>
      </c>
      <c r="B1" s="51" t="s">
        <v>70</v>
      </c>
      <c r="C1" s="51" t="s">
        <v>71</v>
      </c>
      <c r="D1" s="51" t="s">
        <v>72</v>
      </c>
      <c r="E1" s="52" t="s">
        <v>74</v>
      </c>
      <c r="F1" s="53" t="s">
        <v>75</v>
      </c>
      <c r="G1" s="54" t="s">
        <v>0</v>
      </c>
      <c r="H1" s="51" t="s">
        <v>76</v>
      </c>
      <c r="I1" s="77" t="s">
        <v>80</v>
      </c>
    </row>
    <row r="2" spans="1:9" x14ac:dyDescent="0.25">
      <c r="A2" s="76" t="s">
        <v>1</v>
      </c>
      <c r="B2" s="39" t="s">
        <v>2</v>
      </c>
      <c r="C2" s="65" t="s">
        <v>3</v>
      </c>
      <c r="D2" s="66">
        <v>44743</v>
      </c>
      <c r="E2" s="67">
        <v>1</v>
      </c>
      <c r="F2" s="68">
        <v>330000000</v>
      </c>
      <c r="G2" s="69">
        <v>1650000</v>
      </c>
      <c r="H2" s="39" t="s">
        <v>4</v>
      </c>
      <c r="I2" s="78"/>
    </row>
    <row r="3" spans="1:9" x14ac:dyDescent="0.25">
      <c r="A3" s="76" t="s">
        <v>22</v>
      </c>
      <c r="B3" s="39" t="s">
        <v>23</v>
      </c>
      <c r="C3" s="65" t="s">
        <v>3</v>
      </c>
      <c r="D3" s="66">
        <v>44755</v>
      </c>
      <c r="E3" s="67">
        <v>5</v>
      </c>
      <c r="F3" s="68">
        <v>5000000</v>
      </c>
      <c r="G3" s="69">
        <v>125000</v>
      </c>
      <c r="H3" s="39" t="s">
        <v>4</v>
      </c>
      <c r="I3" s="78"/>
    </row>
    <row r="4" spans="1:9" x14ac:dyDescent="0.25">
      <c r="A4" s="79" t="s">
        <v>60</v>
      </c>
      <c r="B4" s="64" t="s">
        <v>61</v>
      </c>
      <c r="C4" s="80" t="s">
        <v>3</v>
      </c>
      <c r="D4" s="81">
        <v>44771</v>
      </c>
      <c r="E4" s="82">
        <v>8</v>
      </c>
      <c r="F4" s="83">
        <v>5000000</v>
      </c>
      <c r="G4" s="84">
        <v>200000</v>
      </c>
      <c r="H4" s="64" t="s">
        <v>19</v>
      </c>
      <c r="I4" s="85">
        <f t="shared" ref="I4" si="0">G4*2.7</f>
        <v>540000</v>
      </c>
    </row>
    <row r="5" spans="1:9" s="43" customFormat="1" x14ac:dyDescent="0.25">
      <c r="B5" s="40"/>
      <c r="E5" s="70"/>
      <c r="F5" s="71"/>
      <c r="G5" s="72"/>
      <c r="H5" s="40"/>
    </row>
    <row r="6" spans="1:9" s="43" customFormat="1" x14ac:dyDescent="0.25">
      <c r="B6" s="40"/>
      <c r="E6" s="70"/>
      <c r="F6" s="71"/>
      <c r="G6" s="72"/>
      <c r="H6" s="40"/>
    </row>
    <row r="7" spans="1:9" s="43" customFormat="1" x14ac:dyDescent="0.25">
      <c r="B7" s="40"/>
      <c r="E7" s="70"/>
      <c r="F7" s="71"/>
      <c r="G7" s="72"/>
      <c r="H7" s="40"/>
    </row>
    <row r="8" spans="1:9" s="43" customFormat="1" x14ac:dyDescent="0.25">
      <c r="B8" s="40"/>
      <c r="E8" s="70"/>
      <c r="F8" s="71"/>
      <c r="G8" s="72"/>
      <c r="H8" s="40"/>
    </row>
    <row r="9" spans="1:9" s="43" customFormat="1" x14ac:dyDescent="0.25">
      <c r="B9" s="40"/>
      <c r="E9" s="70"/>
      <c r="F9" s="71"/>
      <c r="G9" s="72"/>
      <c r="H9" s="40"/>
    </row>
    <row r="10" spans="1:9" s="43" customFormat="1" x14ac:dyDescent="0.25">
      <c r="B10" s="40"/>
      <c r="E10" s="70"/>
      <c r="F10" s="71"/>
      <c r="G10" s="72"/>
      <c r="H10" s="40"/>
    </row>
    <row r="11" spans="1:9" s="43" customFormat="1" x14ac:dyDescent="0.25">
      <c r="B11" s="40"/>
      <c r="E11" s="70"/>
      <c r="F11" s="71"/>
      <c r="G11" s="72"/>
      <c r="H11" s="40"/>
    </row>
    <row r="12" spans="1:9" s="43" customFormat="1" x14ac:dyDescent="0.25">
      <c r="B12" s="40"/>
      <c r="E12" s="70"/>
      <c r="F12" s="71"/>
      <c r="G12" s="72"/>
      <c r="H12" s="40"/>
    </row>
    <row r="13" spans="1:9" s="43" customFormat="1" x14ac:dyDescent="0.25">
      <c r="B13" s="40"/>
      <c r="E13" s="70"/>
      <c r="F13" s="71"/>
      <c r="G13" s="72"/>
      <c r="H13" s="40"/>
    </row>
    <row r="14" spans="1:9" s="43" customFormat="1" x14ac:dyDescent="0.25">
      <c r="B14" s="40"/>
      <c r="E14" s="70"/>
      <c r="F14" s="71"/>
      <c r="G14" s="72"/>
      <c r="H14" s="40"/>
    </row>
    <row r="15" spans="1:9" s="43" customFormat="1" x14ac:dyDescent="0.25">
      <c r="B15" s="40"/>
      <c r="E15" s="70"/>
      <c r="F15" s="71"/>
      <c r="G15" s="72"/>
      <c r="H15" s="40"/>
    </row>
    <row r="16" spans="1:9" s="43" customFormat="1" x14ac:dyDescent="0.25">
      <c r="B16" s="40"/>
      <c r="E16" s="70"/>
      <c r="F16" s="71"/>
      <c r="G16" s="72"/>
      <c r="H16" s="40"/>
    </row>
    <row r="17" spans="2:8" s="43" customFormat="1" x14ac:dyDescent="0.25">
      <c r="B17" s="40"/>
      <c r="E17" s="70"/>
      <c r="F17" s="71"/>
      <c r="G17" s="72"/>
      <c r="H17" s="40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334AB-6F0D-4BE2-8F39-996D9F69E227}">
  <dimension ref="A1:I22"/>
  <sheetViews>
    <sheetView zoomScale="110" zoomScaleNormal="110" workbookViewId="0">
      <selection activeCell="D10" sqref="D10"/>
    </sheetView>
  </sheetViews>
  <sheetFormatPr defaultColWidth="8.85546875" defaultRowHeight="15" x14ac:dyDescent="0.25"/>
  <cols>
    <col min="1" max="1" width="14.5703125" style="4" bestFit="1" customWidth="1"/>
    <col min="2" max="2" width="26.28515625" style="9" bestFit="1" customWidth="1"/>
    <col min="3" max="3" width="18.7109375" style="4" customWidth="1"/>
    <col min="4" max="4" width="15.42578125" style="4" customWidth="1"/>
    <col min="5" max="5" width="7.85546875" style="28" customWidth="1"/>
    <col min="6" max="6" width="15.140625" style="19" bestFit="1" customWidth="1"/>
    <col min="7" max="7" width="13.5703125" style="20" bestFit="1" customWidth="1"/>
    <col min="8" max="8" width="10.7109375" style="7" customWidth="1"/>
    <col min="9" max="9" width="15.28515625" style="4" bestFit="1" customWidth="1"/>
    <col min="10" max="16384" width="8.85546875" style="4"/>
  </cols>
  <sheetData>
    <row r="1" spans="1:9" s="3" customFormat="1" x14ac:dyDescent="0.25">
      <c r="A1" s="36" t="s">
        <v>73</v>
      </c>
      <c r="B1" s="23" t="s">
        <v>70</v>
      </c>
      <c r="C1" s="5" t="s">
        <v>71</v>
      </c>
      <c r="D1" s="5" t="s">
        <v>72</v>
      </c>
      <c r="E1" s="25" t="s">
        <v>74</v>
      </c>
      <c r="F1" s="13" t="s">
        <v>75</v>
      </c>
      <c r="G1" s="14" t="s">
        <v>0</v>
      </c>
      <c r="H1" s="5" t="s">
        <v>76</v>
      </c>
      <c r="I1" s="3" t="s">
        <v>80</v>
      </c>
    </row>
    <row r="2" spans="1:9" ht="13.9" customHeight="1" x14ac:dyDescent="0.25">
      <c r="A2" s="37" t="s">
        <v>12</v>
      </c>
      <c r="B2" s="39" t="s">
        <v>13</v>
      </c>
      <c r="C2" s="1" t="s">
        <v>3</v>
      </c>
      <c r="D2" s="2">
        <v>44750</v>
      </c>
      <c r="E2" s="26">
        <v>7.5</v>
      </c>
      <c r="F2" s="15">
        <v>15000000</v>
      </c>
      <c r="G2" s="16">
        <v>562500</v>
      </c>
      <c r="H2" s="6" t="s">
        <v>4</v>
      </c>
      <c r="I2" s="65"/>
    </row>
    <row r="3" spans="1:9" x14ac:dyDescent="0.25">
      <c r="A3" s="37" t="s">
        <v>20</v>
      </c>
      <c r="B3" s="39" t="s">
        <v>21</v>
      </c>
      <c r="C3" s="1" t="s">
        <v>3</v>
      </c>
      <c r="D3" s="2">
        <v>44754</v>
      </c>
      <c r="E3" s="26">
        <v>6.5</v>
      </c>
      <c r="F3" s="15">
        <v>3360000</v>
      </c>
      <c r="G3" s="16">
        <v>109200</v>
      </c>
      <c r="H3" s="6" t="s">
        <v>19</v>
      </c>
      <c r="I3" s="86">
        <f>G3*2.7</f>
        <v>294840</v>
      </c>
    </row>
    <row r="4" spans="1:9" x14ac:dyDescent="0.25">
      <c r="A4" s="37" t="s">
        <v>28</v>
      </c>
      <c r="B4" s="39" t="s">
        <v>29</v>
      </c>
      <c r="C4" s="1" t="s">
        <v>3</v>
      </c>
      <c r="D4" s="2">
        <v>44758</v>
      </c>
      <c r="E4" s="26">
        <v>7.25</v>
      </c>
      <c r="F4" s="15">
        <v>14683000</v>
      </c>
      <c r="G4" s="16">
        <v>532258.75</v>
      </c>
      <c r="H4" s="6" t="s">
        <v>4</v>
      </c>
      <c r="I4" s="65"/>
    </row>
    <row r="5" spans="1:9" x14ac:dyDescent="0.25">
      <c r="A5" s="37" t="s">
        <v>40</v>
      </c>
      <c r="B5" s="39" t="s">
        <v>41</v>
      </c>
      <c r="C5" s="1" t="s">
        <v>11</v>
      </c>
      <c r="D5" s="2">
        <v>44762</v>
      </c>
      <c r="E5" s="26"/>
      <c r="F5" s="15">
        <v>7000000</v>
      </c>
      <c r="G5" s="16">
        <v>7000000</v>
      </c>
      <c r="H5" s="6" t="s">
        <v>19</v>
      </c>
      <c r="I5" s="86">
        <f t="shared" ref="I5:I9" si="0">G5*2.7</f>
        <v>18900000</v>
      </c>
    </row>
    <row r="6" spans="1:9" x14ac:dyDescent="0.25">
      <c r="A6" s="37"/>
      <c r="B6" s="39"/>
      <c r="C6" s="1" t="s">
        <v>3</v>
      </c>
      <c r="D6" s="2">
        <v>44762</v>
      </c>
      <c r="E6" s="26">
        <v>7.5</v>
      </c>
      <c r="F6" s="15"/>
      <c r="G6" s="16">
        <v>262500</v>
      </c>
      <c r="H6" s="6" t="s">
        <v>19</v>
      </c>
      <c r="I6" s="86">
        <f t="shared" si="0"/>
        <v>708750</v>
      </c>
    </row>
    <row r="7" spans="1:9" x14ac:dyDescent="0.25">
      <c r="A7" s="37" t="s">
        <v>52</v>
      </c>
      <c r="B7" s="39" t="s">
        <v>53</v>
      </c>
      <c r="C7" s="1" t="s">
        <v>3</v>
      </c>
      <c r="D7" s="2">
        <v>44765</v>
      </c>
      <c r="E7" s="26">
        <v>7.25</v>
      </c>
      <c r="F7" s="15">
        <v>18361000</v>
      </c>
      <c r="G7" s="16">
        <v>665586.25</v>
      </c>
      <c r="H7" s="6" t="s">
        <v>4</v>
      </c>
      <c r="I7" s="86"/>
    </row>
    <row r="8" spans="1:9" x14ac:dyDescent="0.25">
      <c r="A8" s="37" t="s">
        <v>68</v>
      </c>
      <c r="B8" s="39" t="s">
        <v>69</v>
      </c>
      <c r="C8" s="1" t="s">
        <v>3</v>
      </c>
      <c r="D8" s="2">
        <v>44773</v>
      </c>
      <c r="E8" s="26">
        <v>6</v>
      </c>
      <c r="F8" s="15">
        <v>3116707</v>
      </c>
      <c r="G8" s="16">
        <v>93501.21</v>
      </c>
      <c r="H8" s="6" t="s">
        <v>19</v>
      </c>
      <c r="I8" s="86">
        <f t="shared" si="0"/>
        <v>252453.26700000002</v>
      </c>
    </row>
    <row r="9" spans="1:9" x14ac:dyDescent="0.25">
      <c r="A9" s="37"/>
      <c r="B9" s="39"/>
      <c r="C9" s="1" t="s">
        <v>16</v>
      </c>
      <c r="D9" s="2">
        <v>44773</v>
      </c>
      <c r="E9" s="26"/>
      <c r="F9" s="15"/>
      <c r="G9" s="16">
        <v>1535323</v>
      </c>
      <c r="H9" s="6" t="s">
        <v>19</v>
      </c>
      <c r="I9" s="86">
        <f t="shared" si="0"/>
        <v>4145372.1</v>
      </c>
    </row>
    <row r="10" spans="1:9" s="10" customFormat="1" x14ac:dyDescent="0.25">
      <c r="B10" s="11"/>
      <c r="E10" s="27"/>
      <c r="F10" s="17"/>
      <c r="G10" s="18"/>
      <c r="H10" s="12"/>
    </row>
    <row r="11" spans="1:9" s="10" customFormat="1" x14ac:dyDescent="0.25">
      <c r="B11" s="11"/>
      <c r="E11" s="27"/>
      <c r="F11" s="17"/>
      <c r="G11" s="18"/>
      <c r="H11" s="12"/>
    </row>
    <row r="12" spans="1:9" s="10" customFormat="1" x14ac:dyDescent="0.25">
      <c r="B12" s="11"/>
      <c r="E12" s="27"/>
      <c r="F12" s="17"/>
      <c r="G12" s="18"/>
      <c r="H12" s="12"/>
    </row>
    <row r="13" spans="1:9" s="10" customFormat="1" x14ac:dyDescent="0.25">
      <c r="B13" s="11"/>
      <c r="E13" s="27"/>
      <c r="F13" s="17"/>
      <c r="G13" s="18"/>
      <c r="H13" s="12"/>
    </row>
    <row r="14" spans="1:9" s="10" customFormat="1" x14ac:dyDescent="0.25">
      <c r="B14" s="11"/>
      <c r="E14" s="27"/>
      <c r="F14" s="17"/>
      <c r="G14" s="18"/>
      <c r="H14" s="12"/>
    </row>
    <row r="15" spans="1:9" s="10" customFormat="1" x14ac:dyDescent="0.25">
      <c r="B15" s="11"/>
      <c r="E15" s="27"/>
      <c r="F15" s="17"/>
      <c r="G15" s="18"/>
      <c r="H15" s="12"/>
    </row>
    <row r="16" spans="1:9" s="10" customFormat="1" x14ac:dyDescent="0.25">
      <c r="B16" s="11"/>
      <c r="E16" s="27"/>
      <c r="F16" s="17"/>
      <c r="G16" s="18"/>
      <c r="H16" s="12"/>
    </row>
    <row r="17" spans="2:8" s="10" customFormat="1" x14ac:dyDescent="0.25">
      <c r="B17" s="11"/>
      <c r="E17" s="27"/>
      <c r="F17" s="17"/>
      <c r="G17" s="18"/>
      <c r="H17" s="12"/>
    </row>
    <row r="18" spans="2:8" s="10" customFormat="1" x14ac:dyDescent="0.25">
      <c r="B18" s="11"/>
      <c r="E18" s="27"/>
      <c r="F18" s="17"/>
      <c r="G18" s="18"/>
      <c r="H18" s="12"/>
    </row>
    <row r="19" spans="2:8" s="10" customFormat="1" x14ac:dyDescent="0.25">
      <c r="B19" s="11"/>
      <c r="E19" s="27"/>
      <c r="F19" s="17"/>
      <c r="G19" s="18"/>
      <c r="H19" s="12"/>
    </row>
    <row r="20" spans="2:8" s="10" customFormat="1" x14ac:dyDescent="0.25">
      <c r="B20" s="11"/>
      <c r="E20" s="27"/>
      <c r="F20" s="17"/>
      <c r="G20" s="18"/>
      <c r="H20" s="12"/>
    </row>
    <row r="21" spans="2:8" s="10" customFormat="1" x14ac:dyDescent="0.25">
      <c r="B21" s="11"/>
      <c r="E21" s="27"/>
      <c r="F21" s="17"/>
      <c r="G21" s="18"/>
      <c r="H21" s="12"/>
    </row>
    <row r="22" spans="2:8" s="10" customFormat="1" x14ac:dyDescent="0.25">
      <c r="B22" s="11"/>
      <c r="E22" s="27"/>
      <c r="F22" s="17"/>
      <c r="G22" s="18"/>
      <c r="H22" s="1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FF380-8220-4F3B-BF09-710F97EF0A51}">
  <dimension ref="A1:I18"/>
  <sheetViews>
    <sheetView zoomScale="110" zoomScaleNormal="110" workbookViewId="0">
      <selection activeCell="D10" sqref="D10"/>
    </sheetView>
  </sheetViews>
  <sheetFormatPr defaultColWidth="8.85546875" defaultRowHeight="15" x14ac:dyDescent="0.25"/>
  <cols>
    <col min="1" max="1" width="14.5703125" style="4" bestFit="1" customWidth="1"/>
    <col min="2" max="2" width="26.28515625" style="9" bestFit="1" customWidth="1"/>
    <col min="3" max="3" width="18.7109375" style="4" customWidth="1"/>
    <col min="4" max="4" width="18.140625" style="4" bestFit="1" customWidth="1"/>
    <col min="5" max="5" width="10.7109375" style="28" customWidth="1"/>
    <col min="6" max="6" width="15.140625" style="19" bestFit="1" customWidth="1"/>
    <col min="7" max="7" width="13.5703125" style="20" bestFit="1" customWidth="1"/>
    <col min="8" max="8" width="13.42578125" style="7" bestFit="1" customWidth="1"/>
    <col min="9" max="9" width="15.28515625" style="4" bestFit="1" customWidth="1"/>
    <col min="10" max="16384" width="8.85546875" style="4"/>
  </cols>
  <sheetData>
    <row r="1" spans="1:9" s="3" customFormat="1" x14ac:dyDescent="0.25">
      <c r="A1" s="36" t="s">
        <v>73</v>
      </c>
      <c r="B1" s="23" t="s">
        <v>70</v>
      </c>
      <c r="C1" s="5" t="s">
        <v>71</v>
      </c>
      <c r="D1" s="5" t="s">
        <v>72</v>
      </c>
      <c r="E1" s="25" t="s">
        <v>74</v>
      </c>
      <c r="F1" s="13" t="s">
        <v>75</v>
      </c>
      <c r="G1" s="14" t="s">
        <v>0</v>
      </c>
      <c r="H1" s="48" t="s">
        <v>76</v>
      </c>
    </row>
    <row r="2" spans="1:9" x14ac:dyDescent="0.25">
      <c r="A2" s="37" t="s">
        <v>7</v>
      </c>
      <c r="B2" s="8" t="s">
        <v>8</v>
      </c>
      <c r="C2" s="1" t="s">
        <v>3</v>
      </c>
      <c r="D2" s="2">
        <v>44748</v>
      </c>
      <c r="E2" s="26">
        <v>6.75</v>
      </c>
      <c r="F2" s="15">
        <v>5998000</v>
      </c>
      <c r="G2" s="16">
        <v>202432.5</v>
      </c>
      <c r="H2" s="49" t="s">
        <v>4</v>
      </c>
    </row>
    <row r="3" spans="1:9" x14ac:dyDescent="0.25">
      <c r="A3" s="37" t="s">
        <v>30</v>
      </c>
      <c r="B3" s="8" t="s">
        <v>31</v>
      </c>
      <c r="C3" s="1" t="s">
        <v>3</v>
      </c>
      <c r="D3" s="2">
        <v>44758</v>
      </c>
      <c r="E3" s="26">
        <v>7</v>
      </c>
      <c r="F3" s="15">
        <v>6000001</v>
      </c>
      <c r="G3" s="16">
        <v>210000.04</v>
      </c>
      <c r="H3" s="49" t="s">
        <v>4</v>
      </c>
    </row>
    <row r="4" spans="1:9" x14ac:dyDescent="0.25">
      <c r="A4" s="37"/>
      <c r="B4" s="8"/>
      <c r="C4" s="1" t="s">
        <v>16</v>
      </c>
      <c r="D4" s="2">
        <v>44758</v>
      </c>
      <c r="E4" s="26"/>
      <c r="F4" s="15"/>
      <c r="G4" s="16">
        <v>857142.86</v>
      </c>
      <c r="H4" s="49" t="s">
        <v>4</v>
      </c>
      <c r="I4" s="22"/>
    </row>
    <row r="5" spans="1:9" x14ac:dyDescent="0.25">
      <c r="A5" s="37" t="s">
        <v>58</v>
      </c>
      <c r="B5" s="8" t="s">
        <v>59</v>
      </c>
      <c r="C5" s="1" t="s">
        <v>3</v>
      </c>
      <c r="D5" s="2">
        <v>44769</v>
      </c>
      <c r="E5" s="26">
        <v>7</v>
      </c>
      <c r="F5" s="15">
        <v>6500003</v>
      </c>
      <c r="G5" s="16">
        <v>227500.11</v>
      </c>
      <c r="H5" s="49" t="s">
        <v>4</v>
      </c>
      <c r="I5" s="22"/>
    </row>
    <row r="6" spans="1:9" s="10" customFormat="1" x14ac:dyDescent="0.25">
      <c r="A6" s="56"/>
      <c r="B6" s="57"/>
      <c r="C6" s="58" t="s">
        <v>16</v>
      </c>
      <c r="D6" s="59">
        <v>44769</v>
      </c>
      <c r="E6" s="60"/>
      <c r="F6" s="61"/>
      <c r="G6" s="62">
        <v>1156071.43</v>
      </c>
      <c r="H6" s="63" t="s">
        <v>4</v>
      </c>
    </row>
    <row r="7" spans="1:9" s="10" customFormat="1" x14ac:dyDescent="0.25">
      <c r="B7" s="11"/>
      <c r="E7" s="27"/>
      <c r="F7" s="17"/>
      <c r="G7" s="18"/>
      <c r="H7" s="12"/>
    </row>
    <row r="8" spans="1:9" s="10" customFormat="1" x14ac:dyDescent="0.25">
      <c r="B8" s="11"/>
      <c r="E8" s="27"/>
      <c r="F8" s="17"/>
      <c r="G8" s="18"/>
      <c r="H8" s="12"/>
    </row>
    <row r="9" spans="1:9" s="10" customFormat="1" x14ac:dyDescent="0.25">
      <c r="B9" s="11"/>
      <c r="E9" s="27"/>
      <c r="F9" s="17"/>
      <c r="G9" s="18"/>
      <c r="H9" s="12"/>
    </row>
    <row r="10" spans="1:9" s="10" customFormat="1" x14ac:dyDescent="0.25">
      <c r="B10" s="11"/>
      <c r="E10" s="27"/>
      <c r="F10" s="17"/>
      <c r="G10" s="18"/>
      <c r="H10" s="12"/>
    </row>
    <row r="11" spans="1:9" s="10" customFormat="1" x14ac:dyDescent="0.25">
      <c r="B11" s="11"/>
      <c r="E11" s="27"/>
      <c r="F11" s="17"/>
      <c r="G11" s="18"/>
      <c r="H11" s="12"/>
    </row>
    <row r="12" spans="1:9" s="10" customFormat="1" x14ac:dyDescent="0.25">
      <c r="B12" s="11"/>
      <c r="E12" s="27"/>
      <c r="F12" s="17"/>
      <c r="G12" s="18"/>
      <c r="H12" s="12"/>
    </row>
    <row r="13" spans="1:9" s="10" customFormat="1" x14ac:dyDescent="0.25">
      <c r="B13" s="11"/>
      <c r="E13" s="27"/>
      <c r="F13" s="17"/>
      <c r="G13" s="18"/>
      <c r="H13" s="12"/>
    </row>
    <row r="14" spans="1:9" s="10" customFormat="1" x14ac:dyDescent="0.25">
      <c r="B14" s="11"/>
      <c r="E14" s="27"/>
      <c r="F14" s="17"/>
      <c r="G14" s="18"/>
      <c r="H14" s="12"/>
    </row>
    <row r="15" spans="1:9" s="10" customFormat="1" x14ac:dyDescent="0.25">
      <c r="B15" s="11"/>
      <c r="E15" s="27"/>
      <c r="F15" s="17"/>
      <c r="G15" s="18"/>
      <c r="H15" s="12"/>
    </row>
    <row r="16" spans="1:9" s="10" customFormat="1" x14ac:dyDescent="0.25">
      <c r="B16" s="11"/>
      <c r="E16" s="27"/>
      <c r="F16" s="17"/>
      <c r="G16" s="18"/>
      <c r="H16" s="12"/>
    </row>
    <row r="17" spans="2:8" s="10" customFormat="1" x14ac:dyDescent="0.25">
      <c r="B17" s="11"/>
      <c r="E17" s="27"/>
      <c r="F17" s="17"/>
      <c r="G17" s="18"/>
      <c r="H17" s="12"/>
    </row>
    <row r="18" spans="2:8" s="10" customFormat="1" x14ac:dyDescent="0.25">
      <c r="B18" s="11"/>
      <c r="E18" s="27"/>
      <c r="F18" s="17"/>
      <c r="G18" s="18"/>
      <c r="H18" s="12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July Payments</vt:lpstr>
      <vt:lpstr>ECHMB</vt:lpstr>
      <vt:lpstr>Gov't Antigua &amp; Barbuda</vt:lpstr>
      <vt:lpstr>Gov't St. Lucia</vt:lpstr>
      <vt:lpstr>GSVG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Trevicia Adams</dc:creator>
  <cp:lastModifiedBy>Aquila Pierre</cp:lastModifiedBy>
  <dcterms:created xsi:type="dcterms:W3CDTF">2022-06-20T18:36:58Z</dcterms:created>
  <dcterms:modified xsi:type="dcterms:W3CDTF">2022-08-03T14:38:51Z</dcterms:modified>
</cp:coreProperties>
</file>